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440" windowHeight="11760" activeTab="0"/>
  </bookViews>
  <sheets>
    <sheet name="IZVRŠENJE 2019." sheetId="1" r:id="rId1"/>
  </sheets>
  <definedNames>
    <definedName name="_xlnm.Print_Titles" localSheetId="0">'IZVRŠENJE 2019.'!$4:$5</definedName>
    <definedName name="_xlnm.Print_Area" localSheetId="0">'IZVRŠENJE 2019.'!$A$1:$G$95</definedName>
  </definedNames>
  <calcPr fullCalcOnLoad="1"/>
</workbook>
</file>

<file path=xl/sharedStrings.xml><?xml version="1.0" encoding="utf-8"?>
<sst xmlns="http://schemas.openxmlformats.org/spreadsheetml/2006/main" count="105" uniqueCount="78">
  <si>
    <t>OPIS</t>
  </si>
  <si>
    <t xml:space="preserve">%                   </t>
  </si>
  <si>
    <t>1.</t>
  </si>
  <si>
    <t>2.</t>
  </si>
  <si>
    <t>3.</t>
  </si>
  <si>
    <t>4.</t>
  </si>
  <si>
    <t>5.</t>
  </si>
  <si>
    <t>3113 PLAĆE ZA PREKOVREMENI RAD</t>
  </si>
  <si>
    <t>3121 OSTALI RASHODI ZA ZAPOSLENE</t>
  </si>
  <si>
    <t xml:space="preserve"> UKUPNO 312 OSTALI RASHODI ZA ZAPOSLENE</t>
  </si>
  <si>
    <t>3132 DOPRINOSI ZA OBVEZNO ZDRAVSTVENO OSIGURANJE</t>
  </si>
  <si>
    <t>3133 DOPRINOSI ZA OBVEZNO OSIGURANJE U SLUČAJU NEZAPOSLENOSTI</t>
  </si>
  <si>
    <t xml:space="preserve"> UKUPNO 313 DOPRINOSI NA PLAĆE</t>
  </si>
  <si>
    <t>3212 NAKNADE ZA PRIJEVOZ, ZA RAD NA TERENU I ODVOJENI ŽIVOT</t>
  </si>
  <si>
    <t>3213 STRUČNO USAVRŠAVANJE ZAPOSLENIKA</t>
  </si>
  <si>
    <t xml:space="preserve"> UKUPNO 321 NAKNADE TROŠKOVA ZAPOSLENIMA</t>
  </si>
  <si>
    <t>3221 UREDSKI MATERIJAL I OSTALI MATERIJALNI RASHODI</t>
  </si>
  <si>
    <t>3224 MATERIJAL I DIJELOVI ZA TEKUĆE I INVESTICIJSKO ODRŽAVANJE</t>
  </si>
  <si>
    <t xml:space="preserve"> UKUPNO 322 RASHODI ZA MATERIJAL I ENERGIJU</t>
  </si>
  <si>
    <t>3231 USLUGE TELEFONA, POŠTE I PRIJEVOZA</t>
  </si>
  <si>
    <t>3232 USLUGE TEKUĆEG I INVESTICIJSKOG  ODRŽAVANJA</t>
  </si>
  <si>
    <t>3233 USLUGE PROMIDŽBE I INFORMIRANJA</t>
  </si>
  <si>
    <t>3235 ZAKUPNINE I NAJAMNINE</t>
  </si>
  <si>
    <t>3238 RAČUNALNE USLUGE</t>
  </si>
  <si>
    <t>3239 OSTALE USLUGE</t>
  </si>
  <si>
    <t xml:space="preserve"> UKUPNO 323 RASHODI ZA USLUGE</t>
  </si>
  <si>
    <t>3293 REPREZENTACIJA</t>
  </si>
  <si>
    <t>3299 OSTALI NESPOMENUTI RASHODI POSLOVANJA</t>
  </si>
  <si>
    <t xml:space="preserve"> UKUPNO 329 OSTALI NESPOMENUTI RASHODI POSLOVANJA</t>
  </si>
  <si>
    <t>3431 BANKARSKE USLUGE I USLUGE PLATNOG PROMETA</t>
  </si>
  <si>
    <t xml:space="preserve"> UKUPNO 343 OSTALI FINANCIJSKI RASHODI</t>
  </si>
  <si>
    <t xml:space="preserve">4221 UREDSKA OPREMA I NAMJEŠTAJ </t>
  </si>
  <si>
    <t>4222 KOMUNIKACIJSKA OPREMA</t>
  </si>
  <si>
    <t xml:space="preserve"> UKUPNO 422 POSTROJENJA I OPREMA</t>
  </si>
  <si>
    <t>UKUPNO A 532 004</t>
  </si>
  <si>
    <t>3211 SLUŽBENA PUTOVANJA</t>
  </si>
  <si>
    <t>3241 NAKNADE TROŠKOVA OSOBAMA IZVAN RADNOG ODNOSA</t>
  </si>
  <si>
    <t xml:space="preserve"> UKUPNO 324 NAKNADE TROŠKOVA OSOBAMA IZVAN RADNOG ODNOSA</t>
  </si>
  <si>
    <t>3291 NAKNADE ZA RAD PREDSTAVNIČKIH I IZVRŠNIH TIJELA, POVJERENSTAVA I SLIČNO</t>
  </si>
  <si>
    <t>UKUPNO  A 532 009</t>
  </si>
  <si>
    <t>UKUPNO A 532 013</t>
  </si>
  <si>
    <t>4123 LICENCE</t>
  </si>
  <si>
    <t>4262 ULAGANJA U RAČUNALNE PROGRAME</t>
  </si>
  <si>
    <t xml:space="preserve"> UKUPNO 311 PLAĆE (BRUTO)</t>
  </si>
  <si>
    <t xml:space="preserve"> UKUPNO 372 OSTALE NAKNADE GRAĐANIMA I KUĆANSTVIMA IZ PRORAČUNA</t>
  </si>
  <si>
    <t>3225 SITNI INVENTAR I AUTO GUME</t>
  </si>
  <si>
    <t>3236 ZDRAVSTVENE I VETERINARSKE USLUGE</t>
  </si>
  <si>
    <t>3433 ZATEZNE KAMATE</t>
  </si>
  <si>
    <t xml:space="preserve">3721 NAKNADE GRAĐANIMA I KUĆANSTVIMA U NOVCU </t>
  </si>
  <si>
    <t xml:space="preserve">A 532 004 ADMINISTRACIJA I UPRAVLJANJE   </t>
  </si>
  <si>
    <t xml:space="preserve">A 532 013 PROVEDBA DRUGIH NACIONALNIH POLITIKA I STRATEGIJA  </t>
  </si>
  <si>
    <t xml:space="preserve">A 532 009 PROVEDBA ZAKONA O RAVNOPRAVNOSTI SPOLOVA I NACIONALNE POLITIKE </t>
  </si>
  <si>
    <t>6.</t>
  </si>
  <si>
    <t xml:space="preserve">3233 USLUGE PROMIDŽBE I INFORMIRANJA </t>
  </si>
  <si>
    <t xml:space="preserve">3235 ZAKUPNINE I NAJAMNINE </t>
  </si>
  <si>
    <t xml:space="preserve">3237 INTELEKTUALNE I OSOBNE USLUGE </t>
  </si>
  <si>
    <t xml:space="preserve">3111 PLAĆE ZA REDOVAN RAD </t>
  </si>
  <si>
    <t>3811 TEKUĆE DONACIJE U NOVCU</t>
  </si>
  <si>
    <t xml:space="preserve"> UKUPNO 381 TEKUĆE DONACIJE</t>
  </si>
  <si>
    <t xml:space="preserve"> UKUPNO  A 532 019</t>
  </si>
  <si>
    <t xml:space="preserve"> K 532 005 INFORMATIZACIJA UREDA ZA RAVNOPRAVNOST SPOLOVA  </t>
  </si>
  <si>
    <t xml:space="preserve"> UKUPNO 412 NEMATERIJALNA IMOVINA</t>
  </si>
  <si>
    <t xml:space="preserve"> UKUPNO 426 NEMATERIJALNA PROIZVEDENA IMOVINA</t>
  </si>
  <si>
    <t xml:space="preserve"> UKUPNO K 532 005</t>
  </si>
  <si>
    <t xml:space="preserve"> SVEUKUPNO</t>
  </si>
  <si>
    <t>PLAN 2019.</t>
  </si>
  <si>
    <t>4223 OPREMA ZA ODRŽAVANJE I ZAŠTITU</t>
  </si>
  <si>
    <t>4227 UREĐAJI, STROJEVI I OPREMA ZA OSTALE NAMJENE</t>
  </si>
  <si>
    <t>3432 NEGATIVNE TEČAJNE RAZLIKE I RAZLIKE ZBOG PRIMJENE VALUTNE KLAUZULE</t>
  </si>
  <si>
    <t>PLAN 2019. NAKON PRENAMJENE 5%</t>
  </si>
  <si>
    <t>PLAN 2019. NAKON REBALANSA</t>
  </si>
  <si>
    <t>KONAČNI PLAN 2019.</t>
  </si>
  <si>
    <t>IZVRŠENJE                                                              01.01. - 31.12.2019.</t>
  </si>
  <si>
    <r>
      <t>A 532 019 AKTIVNOSTI UREDA VEZANE ZA PREDSJEDANJE RH VIJEĆEM EU U 2020.</t>
    </r>
    <r>
      <rPr>
        <sz val="8"/>
        <rFont val="Times New Roman CE"/>
        <family val="0"/>
      </rPr>
      <t xml:space="preserve"> </t>
    </r>
  </si>
  <si>
    <t xml:space="preserve">3211 SLUŽBENA PUTOVANJA </t>
  </si>
  <si>
    <t>A 532 009 PROVEDBA ZAKONA O RAVNOPRAVNOSTI SPOLOVA I NACIONALNE POLITIKE - IZVOR 51</t>
  </si>
  <si>
    <t xml:space="preserve">            020 92 URED ZA RAVNOPRAVNOST SPOLOVA</t>
  </si>
  <si>
    <t>IZVRŠENJE OD 01.01. - 31.12.2019.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</si>
</sst>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b/>
      <sz val="6"/>
      <name val="Times New Roman CE"/>
      <family val="1"/>
    </font>
    <font>
      <sz val="6"/>
      <name val="Arial"/>
      <family val="2"/>
    </font>
    <font>
      <b/>
      <sz val="8"/>
      <name val="Times New Roman CE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5" fillId="11" borderId="10" xfId="51" applyFont="1" applyFill="1" applyBorder="1" applyAlignment="1">
      <alignment horizontal="center" vertical="center"/>
      <protection/>
    </xf>
    <xf numFmtId="0" fontId="5" fillId="11" borderId="10" xfId="51" applyFont="1" applyFill="1" applyBorder="1" applyAlignment="1">
      <alignment horizontal="center" vertical="center" wrapText="1"/>
      <protection/>
    </xf>
    <xf numFmtId="0" fontId="7" fillId="11" borderId="10" xfId="51" applyFont="1" applyFill="1" applyBorder="1" applyAlignment="1">
      <alignment horizontal="left" vertical="center"/>
      <protection/>
    </xf>
    <xf numFmtId="0" fontId="7" fillId="11" borderId="10" xfId="51" applyFont="1" applyFill="1" applyBorder="1" applyAlignment="1">
      <alignment horizontal="center" vertical="center" wrapText="1"/>
      <protection/>
    </xf>
    <xf numFmtId="0" fontId="7" fillId="0" borderId="10" xfId="51" applyFont="1" applyBorder="1" applyAlignment="1">
      <alignment horizontal="left" vertical="center" wrapText="1"/>
      <protection/>
    </xf>
    <xf numFmtId="4" fontId="7" fillId="0" borderId="10" xfId="51" applyNumberFormat="1" applyFont="1" applyBorder="1" applyAlignment="1">
      <alignment horizontal="right" vertical="distributed"/>
      <protection/>
    </xf>
    <xf numFmtId="0" fontId="9" fillId="11" borderId="10" xfId="52" applyFont="1" applyFill="1" applyBorder="1" applyAlignment="1">
      <alignment horizontal="left" vertical="center"/>
      <protection/>
    </xf>
    <xf numFmtId="4" fontId="7" fillId="11" borderId="10" xfId="51" applyNumberFormat="1" applyFont="1" applyFill="1" applyBorder="1" applyAlignment="1">
      <alignment horizontal="right" vertical="distributed"/>
      <protection/>
    </xf>
    <xf numFmtId="0" fontId="9" fillId="11" borderId="10" xfId="53" applyFont="1" applyFill="1" applyBorder="1" applyAlignment="1">
      <alignment horizontal="left" vertical="center" wrapText="1"/>
      <protection/>
    </xf>
    <xf numFmtId="4" fontId="7" fillId="11" borderId="10" xfId="51" applyNumberFormat="1" applyFont="1" applyFill="1" applyBorder="1" applyAlignment="1">
      <alignment horizontal="right" vertical="distributed"/>
      <protection/>
    </xf>
    <xf numFmtId="0" fontId="7" fillId="0" borderId="10" xfId="51" applyFont="1" applyBorder="1" applyAlignment="1">
      <alignment horizontal="left" vertical="center" wrapText="1"/>
      <protection/>
    </xf>
    <xf numFmtId="0" fontId="9" fillId="11" borderId="10" xfId="52" applyFont="1" applyFill="1" applyBorder="1" applyAlignment="1">
      <alignment horizontal="left" vertical="center" wrapText="1"/>
      <protection/>
    </xf>
    <xf numFmtId="0" fontId="7" fillId="0" borderId="10" xfId="51" applyFont="1" applyBorder="1" applyAlignment="1">
      <alignment horizontal="left" vertical="center"/>
      <protection/>
    </xf>
    <xf numFmtId="4" fontId="9" fillId="11" borderId="10" xfId="52" applyNumberFormat="1" applyFont="1" applyFill="1" applyBorder="1" applyAlignment="1">
      <alignment horizontal="left" vertical="center" wrapText="1"/>
      <protection/>
    </xf>
    <xf numFmtId="4" fontId="9" fillId="11" borderId="10" xfId="52" applyNumberFormat="1" applyFont="1" applyFill="1" applyBorder="1" applyAlignment="1">
      <alignment horizontal="left" vertical="center"/>
      <protection/>
    </xf>
    <xf numFmtId="4" fontId="9" fillId="0" borderId="10" xfId="50" applyNumberFormat="1" applyFont="1" applyBorder="1" applyAlignment="1">
      <alignment horizontal="right" vertical="distributed"/>
      <protection/>
    </xf>
    <xf numFmtId="0" fontId="9" fillId="11" borderId="10" xfId="50" applyFont="1" applyFill="1" applyBorder="1" applyAlignment="1">
      <alignment horizontal="left" vertical="center" wrapText="1"/>
      <protection/>
    </xf>
    <xf numFmtId="4" fontId="9" fillId="11" borderId="10" xfId="50" applyNumberFormat="1" applyFont="1" applyFill="1" applyBorder="1" applyAlignment="1">
      <alignment horizontal="right" vertical="distributed"/>
      <protection/>
    </xf>
    <xf numFmtId="1" fontId="9" fillId="11" borderId="10" xfId="50" applyNumberFormat="1" applyFont="1" applyFill="1" applyBorder="1" applyAlignment="1">
      <alignment horizontal="right" vertical="distributed"/>
      <protection/>
    </xf>
    <xf numFmtId="0" fontId="9" fillId="0" borderId="10" xfId="0" applyFont="1" applyBorder="1" applyAlignment="1">
      <alignment horizontal="left" vertical="center" wrapText="1"/>
    </xf>
    <xf numFmtId="4" fontId="7" fillId="0" borderId="10" xfId="51" applyNumberFormat="1" applyFont="1" applyFill="1" applyBorder="1" applyAlignment="1">
      <alignment horizontal="right" vertical="distributed"/>
      <protection/>
    </xf>
    <xf numFmtId="0" fontId="7" fillId="11" borderId="10" xfId="51" applyFont="1" applyFill="1" applyBorder="1" applyAlignment="1">
      <alignment horizontal="left" vertical="center" wrapText="1"/>
      <protection/>
    </xf>
    <xf numFmtId="1" fontId="3" fillId="0" borderId="0" xfId="0" applyNumberFormat="1" applyFont="1" applyAlignment="1">
      <alignment horizontal="center"/>
    </xf>
    <xf numFmtId="1" fontId="5" fillId="11" borderId="10" xfId="51" applyNumberFormat="1" applyFont="1" applyFill="1" applyBorder="1" applyAlignment="1">
      <alignment horizontal="center" vertical="center" wrapText="1"/>
      <protection/>
    </xf>
    <xf numFmtId="1" fontId="7" fillId="0" borderId="10" xfId="51" applyNumberFormat="1" applyFont="1" applyBorder="1" applyAlignment="1">
      <alignment horizontal="right" vertical="distributed"/>
      <protection/>
    </xf>
    <xf numFmtId="1" fontId="7" fillId="11" borderId="10" xfId="51" applyNumberFormat="1" applyFont="1" applyFill="1" applyBorder="1" applyAlignment="1">
      <alignment horizontal="right" vertical="distributed"/>
      <protection/>
    </xf>
    <xf numFmtId="1" fontId="7" fillId="0" borderId="10" xfId="51" applyNumberFormat="1" applyFont="1" applyFill="1" applyBorder="1" applyAlignment="1">
      <alignment horizontal="right" vertical="distributed"/>
      <protection/>
    </xf>
    <xf numFmtId="1" fontId="0" fillId="0" borderId="0" xfId="0" applyNumberFormat="1" applyAlignment="1">
      <alignment/>
    </xf>
    <xf numFmtId="0" fontId="9" fillId="33" borderId="10" xfId="52" applyFont="1" applyFill="1" applyBorder="1" applyAlignment="1">
      <alignment horizontal="left" vertical="center" wrapText="1"/>
      <protection/>
    </xf>
    <xf numFmtId="4" fontId="7" fillId="33" borderId="10" xfId="51" applyNumberFormat="1" applyFont="1" applyFill="1" applyBorder="1" applyAlignment="1">
      <alignment horizontal="right" vertical="distributed"/>
      <protection/>
    </xf>
    <xf numFmtId="1" fontId="7" fillId="33" borderId="10" xfId="51" applyNumberFormat="1" applyFont="1" applyFill="1" applyBorder="1" applyAlignment="1">
      <alignment horizontal="right" vertical="distributed"/>
      <protection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7" fillId="0" borderId="10" xfId="51" applyFont="1" applyBorder="1" applyAlignment="1">
      <alignment horizontal="center" vertical="center"/>
      <protection/>
    </xf>
    <xf numFmtId="1" fontId="7" fillId="0" borderId="10" xfId="51" applyNumberFormat="1" applyFont="1" applyBorder="1" applyAlignment="1">
      <alignment horizontal="center" vertical="center"/>
      <protection/>
    </xf>
    <xf numFmtId="0" fontId="7" fillId="0" borderId="10" xfId="51" applyFont="1" applyFill="1" applyBorder="1" applyAlignment="1">
      <alignment horizontal="left" vertical="center" wrapText="1"/>
      <protection/>
    </xf>
    <xf numFmtId="4" fontId="7" fillId="0" borderId="10" xfId="51" applyNumberFormat="1" applyFont="1" applyBorder="1" applyAlignment="1">
      <alignment horizontal="right" vertical="distributed"/>
      <protection/>
    </xf>
    <xf numFmtId="0" fontId="7" fillId="0" borderId="10" xfId="54" applyFont="1" applyFill="1" applyBorder="1" applyAlignment="1">
      <alignment horizontal="left" vertical="distributed" wrapText="1"/>
      <protection/>
    </xf>
    <xf numFmtId="1" fontId="7" fillId="0" borderId="10" xfId="51" applyNumberFormat="1" applyFont="1" applyBorder="1" applyAlignment="1">
      <alignment horizontal="right" vertical="distributed"/>
      <protection/>
    </xf>
    <xf numFmtId="0" fontId="7" fillId="33" borderId="10" xfId="51" applyFont="1" applyFill="1" applyBorder="1" applyAlignment="1">
      <alignment horizontal="left" vertical="center" wrapText="1"/>
      <protection/>
    </xf>
    <xf numFmtId="4" fontId="7" fillId="33" borderId="10" xfId="51" applyNumberFormat="1" applyFont="1" applyFill="1" applyBorder="1" applyAlignment="1">
      <alignment horizontal="right" vertical="distributed"/>
      <protection/>
    </xf>
    <xf numFmtId="0" fontId="9" fillId="0" borderId="10" xfId="50" applyFont="1" applyBorder="1" applyAlignment="1">
      <alignment horizontal="left" vertical="center" wrapText="1"/>
      <protection/>
    </xf>
    <xf numFmtId="4" fontId="9" fillId="0" borderId="10" xfId="50" applyNumberFormat="1" applyFont="1" applyFill="1" applyBorder="1" applyAlignment="1">
      <alignment horizontal="right" vertical="distributed"/>
      <protection/>
    </xf>
    <xf numFmtId="1" fontId="9" fillId="0" borderId="10" xfId="50" applyNumberFormat="1" applyFont="1" applyBorder="1" applyAlignment="1">
      <alignment horizontal="right" vertical="distributed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13. UNUTARNJI NADZOR" xfId="50"/>
    <cellStyle name="Obično_21. RAVNOPRAVNOST SPOLOVA" xfId="51"/>
    <cellStyle name="Obično_23. RAZVOJNA STRATEGIJA" xfId="52"/>
    <cellStyle name="Obično_6. UDRUGE" xfId="53"/>
    <cellStyle name="Obično_UZOP 2005." xfId="54"/>
    <cellStyle name="Percent" xfId="55"/>
    <cellStyle name="Povezana ćelija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selection activeCell="G93" sqref="G93"/>
    </sheetView>
  </sheetViews>
  <sheetFormatPr defaultColWidth="9.140625" defaultRowHeight="15"/>
  <cols>
    <col min="1" max="1" width="34.8515625" style="0" customWidth="1"/>
    <col min="2" max="3" width="12.28125" style="0" customWidth="1"/>
    <col min="4" max="4" width="11.8515625" style="0" customWidth="1"/>
    <col min="5" max="5" width="11.7109375" style="0" customWidth="1"/>
    <col min="6" max="6" width="12.28125" style="0" customWidth="1"/>
    <col min="7" max="7" width="4.140625" style="0" customWidth="1"/>
    <col min="8" max="14" width="9.140625" style="1" customWidth="1"/>
  </cols>
  <sheetData>
    <row r="1" spans="1:7" ht="21" customHeight="1">
      <c r="A1" s="37" t="s">
        <v>76</v>
      </c>
      <c r="B1" s="37"/>
      <c r="C1" s="37"/>
      <c r="D1" s="37"/>
      <c r="E1" s="37"/>
      <c r="F1" s="37"/>
      <c r="G1" s="37"/>
    </row>
    <row r="2" spans="1:7" ht="21" customHeight="1">
      <c r="A2" s="37" t="s">
        <v>77</v>
      </c>
      <c r="B2" s="37"/>
      <c r="C2" s="37"/>
      <c r="D2" s="37"/>
      <c r="E2" s="37"/>
      <c r="F2" s="37"/>
      <c r="G2" s="37"/>
    </row>
    <row r="3" spans="1:7" ht="4.5" customHeight="1">
      <c r="A3" s="2"/>
      <c r="B3" s="3"/>
      <c r="C3" s="3"/>
      <c r="D3" s="3"/>
      <c r="E3" s="3"/>
      <c r="F3" s="3"/>
      <c r="G3" s="26"/>
    </row>
    <row r="4" spans="1:12" ht="38.25" customHeight="1">
      <c r="A4" s="4" t="s">
        <v>0</v>
      </c>
      <c r="B4" s="5" t="s">
        <v>65</v>
      </c>
      <c r="C4" s="5" t="s">
        <v>69</v>
      </c>
      <c r="D4" s="5" t="s">
        <v>70</v>
      </c>
      <c r="E4" s="5" t="s">
        <v>71</v>
      </c>
      <c r="F4" s="5" t="s">
        <v>72</v>
      </c>
      <c r="G4" s="27" t="s">
        <v>1</v>
      </c>
      <c r="H4" s="35"/>
      <c r="I4" s="35"/>
      <c r="J4" s="35"/>
      <c r="K4" s="35"/>
      <c r="L4" s="35"/>
    </row>
    <row r="5" spans="1:7" ht="15" customHeight="1">
      <c r="A5" s="6"/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52</v>
      </c>
    </row>
    <row r="6" spans="1:7" ht="24.75" customHeight="1">
      <c r="A6" s="8" t="s">
        <v>49</v>
      </c>
      <c r="B6" s="38"/>
      <c r="C6" s="38"/>
      <c r="D6" s="38"/>
      <c r="E6" s="38"/>
      <c r="F6" s="38"/>
      <c r="G6" s="39"/>
    </row>
    <row r="7" spans="1:7" ht="24.75" customHeight="1">
      <c r="A7" s="16" t="s">
        <v>56</v>
      </c>
      <c r="B7" s="9"/>
      <c r="C7" s="9"/>
      <c r="D7" s="24"/>
      <c r="E7" s="24"/>
      <c r="F7" s="9">
        <v>985649.74</v>
      </c>
      <c r="G7" s="28"/>
    </row>
    <row r="8" spans="1:7" ht="24.75" customHeight="1">
      <c r="A8" s="16" t="s">
        <v>7</v>
      </c>
      <c r="B8" s="9"/>
      <c r="C8" s="9"/>
      <c r="D8" s="24"/>
      <c r="E8" s="24"/>
      <c r="F8" s="9">
        <v>5052.24</v>
      </c>
      <c r="G8" s="28"/>
    </row>
    <row r="9" spans="1:7" ht="24.75" customHeight="1">
      <c r="A9" s="6" t="s">
        <v>43</v>
      </c>
      <c r="B9" s="11">
        <v>1243000</v>
      </c>
      <c r="C9" s="11">
        <v>1208000</v>
      </c>
      <c r="D9" s="11">
        <v>1035000</v>
      </c>
      <c r="E9" s="11">
        <v>992000</v>
      </c>
      <c r="F9" s="11">
        <f>SUM(F7:F8)</f>
        <v>990701.98</v>
      </c>
      <c r="G9" s="29">
        <f>F9/E9*100</f>
        <v>99.86915120967743</v>
      </c>
    </row>
    <row r="10" spans="1:7" ht="24.75" customHeight="1">
      <c r="A10" s="16" t="s">
        <v>8</v>
      </c>
      <c r="B10" s="9"/>
      <c r="C10" s="9"/>
      <c r="D10" s="24"/>
      <c r="E10" s="24"/>
      <c r="F10" s="9">
        <v>30974.35</v>
      </c>
      <c r="G10" s="28"/>
    </row>
    <row r="11" spans="1:7" ht="24.75" customHeight="1">
      <c r="A11" s="15" t="s">
        <v>9</v>
      </c>
      <c r="B11" s="13">
        <v>45500</v>
      </c>
      <c r="C11" s="13">
        <v>45500</v>
      </c>
      <c r="D11" s="13">
        <v>41500</v>
      </c>
      <c r="E11" s="13">
        <v>39425</v>
      </c>
      <c r="F11" s="13">
        <f>SUM(F10)</f>
        <v>30974.35</v>
      </c>
      <c r="G11" s="29">
        <f aca="true" t="shared" si="0" ref="G10:G73">F11/E11*100</f>
        <v>78.56525047558655</v>
      </c>
    </row>
    <row r="12" spans="1:7" ht="24.75" customHeight="1">
      <c r="A12" s="8" t="s">
        <v>10</v>
      </c>
      <c r="B12" s="9"/>
      <c r="C12" s="9"/>
      <c r="D12" s="24"/>
      <c r="E12" s="24"/>
      <c r="F12" s="9">
        <v>149786.98</v>
      </c>
      <c r="G12" s="28"/>
    </row>
    <row r="13" spans="1:7" ht="31.5">
      <c r="A13" s="8" t="s">
        <v>11</v>
      </c>
      <c r="B13" s="9"/>
      <c r="C13" s="9"/>
      <c r="D13" s="24"/>
      <c r="E13" s="24"/>
      <c r="F13" s="9">
        <v>1321.11</v>
      </c>
      <c r="G13" s="28"/>
    </row>
    <row r="14" spans="1:7" ht="24.75" customHeight="1">
      <c r="A14" s="10" t="s">
        <v>12</v>
      </c>
      <c r="B14" s="11">
        <v>216000</v>
      </c>
      <c r="C14" s="11">
        <v>216000</v>
      </c>
      <c r="D14" s="11">
        <v>163000</v>
      </c>
      <c r="E14" s="11">
        <v>154950</v>
      </c>
      <c r="F14" s="11">
        <f>SUM(F12,F13)</f>
        <v>151108.09</v>
      </c>
      <c r="G14" s="29">
        <f t="shared" si="0"/>
        <v>97.52054856405292</v>
      </c>
    </row>
    <row r="15" spans="1:7" ht="24.75" customHeight="1">
      <c r="A15" s="8" t="s">
        <v>13</v>
      </c>
      <c r="B15" s="9"/>
      <c r="C15" s="9"/>
      <c r="D15" s="24"/>
      <c r="E15" s="24"/>
      <c r="F15" s="9">
        <v>25475.52</v>
      </c>
      <c r="G15" s="28"/>
    </row>
    <row r="16" spans="1:7" ht="24.75" customHeight="1">
      <c r="A16" s="8" t="s">
        <v>14</v>
      </c>
      <c r="B16" s="9"/>
      <c r="C16" s="9"/>
      <c r="D16" s="24"/>
      <c r="E16" s="24"/>
      <c r="F16" s="9">
        <v>0</v>
      </c>
      <c r="G16" s="28"/>
    </row>
    <row r="17" spans="1:7" ht="24.75" customHeight="1">
      <c r="A17" s="12" t="s">
        <v>15</v>
      </c>
      <c r="B17" s="11">
        <v>41000</v>
      </c>
      <c r="C17" s="11">
        <v>41000</v>
      </c>
      <c r="D17" s="11">
        <v>34000</v>
      </c>
      <c r="E17" s="11">
        <v>32300</v>
      </c>
      <c r="F17" s="11">
        <f>SUM(F15,F16)</f>
        <v>25475.52</v>
      </c>
      <c r="G17" s="29">
        <f t="shared" si="0"/>
        <v>78.87157894736842</v>
      </c>
    </row>
    <row r="18" spans="1:7" ht="24.75" customHeight="1">
      <c r="A18" s="40" t="s">
        <v>16</v>
      </c>
      <c r="B18" s="24"/>
      <c r="C18" s="24"/>
      <c r="D18" s="24"/>
      <c r="E18" s="24"/>
      <c r="F18" s="24">
        <v>9739.22</v>
      </c>
      <c r="G18" s="28"/>
    </row>
    <row r="19" spans="1:7" ht="24.75" customHeight="1">
      <c r="A19" s="14" t="s">
        <v>17</v>
      </c>
      <c r="B19" s="41"/>
      <c r="C19" s="41"/>
      <c r="D19" s="41"/>
      <c r="E19" s="41"/>
      <c r="F19" s="41">
        <v>0</v>
      </c>
      <c r="G19" s="28"/>
    </row>
    <row r="20" spans="1:7" ht="24.75" customHeight="1">
      <c r="A20" s="14" t="s">
        <v>45</v>
      </c>
      <c r="B20" s="41"/>
      <c r="C20" s="41"/>
      <c r="D20" s="41"/>
      <c r="E20" s="41"/>
      <c r="F20" s="41">
        <v>0</v>
      </c>
      <c r="G20" s="28"/>
    </row>
    <row r="21" spans="1:7" ht="24.75" customHeight="1">
      <c r="A21" s="15" t="s">
        <v>18</v>
      </c>
      <c r="B21" s="13">
        <v>16000</v>
      </c>
      <c r="C21" s="13">
        <v>16000</v>
      </c>
      <c r="D21" s="13">
        <v>13000</v>
      </c>
      <c r="E21" s="13">
        <v>13000</v>
      </c>
      <c r="F21" s="13">
        <f>SUM(F18,F19,F20)</f>
        <v>9739.22</v>
      </c>
      <c r="G21" s="29">
        <f t="shared" si="0"/>
        <v>74.91707692307692</v>
      </c>
    </row>
    <row r="22" spans="1:7" ht="24.75" customHeight="1">
      <c r="A22" s="8" t="s">
        <v>19</v>
      </c>
      <c r="B22" s="9"/>
      <c r="C22" s="9"/>
      <c r="D22" s="9"/>
      <c r="E22" s="9"/>
      <c r="F22" s="9">
        <v>7420.02</v>
      </c>
      <c r="G22" s="28"/>
    </row>
    <row r="23" spans="1:7" ht="24.75" customHeight="1">
      <c r="A23" s="8" t="s">
        <v>20</v>
      </c>
      <c r="B23" s="9"/>
      <c r="C23" s="9"/>
      <c r="D23" s="24"/>
      <c r="E23" s="24"/>
      <c r="F23" s="9">
        <v>17349.1</v>
      </c>
      <c r="G23" s="28"/>
    </row>
    <row r="24" spans="1:7" ht="24.75" customHeight="1">
      <c r="A24" s="8" t="s">
        <v>21</v>
      </c>
      <c r="B24" s="9"/>
      <c r="C24" s="9"/>
      <c r="D24" s="9"/>
      <c r="E24" s="9"/>
      <c r="F24" s="9">
        <v>35668.49</v>
      </c>
      <c r="G24" s="28"/>
    </row>
    <row r="25" spans="1:7" ht="24.75" customHeight="1">
      <c r="A25" s="14" t="s">
        <v>22</v>
      </c>
      <c r="B25" s="9"/>
      <c r="C25" s="9"/>
      <c r="D25" s="9"/>
      <c r="E25" s="9"/>
      <c r="F25" s="41">
        <v>1075</v>
      </c>
      <c r="G25" s="28"/>
    </row>
    <row r="26" spans="1:7" ht="24.75" customHeight="1">
      <c r="A26" s="14" t="s">
        <v>46</v>
      </c>
      <c r="B26" s="9"/>
      <c r="C26" s="9"/>
      <c r="D26" s="9"/>
      <c r="E26" s="9"/>
      <c r="F26" s="41">
        <v>3450</v>
      </c>
      <c r="G26" s="28"/>
    </row>
    <row r="27" spans="1:7" ht="24.75" customHeight="1">
      <c r="A27" s="8" t="s">
        <v>55</v>
      </c>
      <c r="B27" s="9"/>
      <c r="C27" s="9"/>
      <c r="D27" s="9"/>
      <c r="E27" s="9"/>
      <c r="F27" s="9">
        <v>787.5</v>
      </c>
      <c r="G27" s="28"/>
    </row>
    <row r="28" spans="1:7" ht="24.75" customHeight="1">
      <c r="A28" s="8" t="s">
        <v>23</v>
      </c>
      <c r="B28" s="9"/>
      <c r="C28" s="9"/>
      <c r="D28" s="9"/>
      <c r="E28" s="9"/>
      <c r="F28" s="9">
        <v>5831.25</v>
      </c>
      <c r="G28" s="28"/>
    </row>
    <row r="29" spans="1:12" ht="24.75" customHeight="1">
      <c r="A29" s="42" t="s">
        <v>24</v>
      </c>
      <c r="B29" s="41"/>
      <c r="C29" s="41"/>
      <c r="D29" s="41"/>
      <c r="E29" s="41"/>
      <c r="F29" s="41">
        <v>235</v>
      </c>
      <c r="G29" s="43"/>
      <c r="H29" s="36"/>
      <c r="I29" s="36"/>
      <c r="J29" s="36"/>
      <c r="K29" s="36"/>
      <c r="L29" s="36"/>
    </row>
    <row r="30" spans="1:7" ht="24.75" customHeight="1">
      <c r="A30" s="15" t="s">
        <v>25</v>
      </c>
      <c r="B30" s="11">
        <v>78200</v>
      </c>
      <c r="C30" s="11">
        <v>78200</v>
      </c>
      <c r="D30" s="11">
        <v>98200</v>
      </c>
      <c r="E30" s="11">
        <v>94450</v>
      </c>
      <c r="F30" s="11">
        <f>SUM(F22,F23,F24,F25,F26,F28,F29,F27)</f>
        <v>71816.36</v>
      </c>
      <c r="G30" s="29">
        <f t="shared" si="0"/>
        <v>76.03637903652726</v>
      </c>
    </row>
    <row r="31" spans="1:7" ht="24.75" customHeight="1">
      <c r="A31" s="16" t="s">
        <v>26</v>
      </c>
      <c r="B31" s="9"/>
      <c r="C31" s="9"/>
      <c r="D31" s="9"/>
      <c r="E31" s="9"/>
      <c r="F31" s="9">
        <v>5958.36</v>
      </c>
      <c r="G31" s="28"/>
    </row>
    <row r="32" spans="1:7" ht="24.75" customHeight="1">
      <c r="A32" s="8" t="s">
        <v>27</v>
      </c>
      <c r="B32" s="9"/>
      <c r="C32" s="9"/>
      <c r="D32" s="9"/>
      <c r="E32" s="9"/>
      <c r="F32" s="9">
        <v>0</v>
      </c>
      <c r="G32" s="28"/>
    </row>
    <row r="33" spans="1:7" ht="24.75" customHeight="1">
      <c r="A33" s="15" t="s">
        <v>28</v>
      </c>
      <c r="B33" s="11">
        <v>6500</v>
      </c>
      <c r="C33" s="11">
        <v>6500</v>
      </c>
      <c r="D33" s="11">
        <v>6500</v>
      </c>
      <c r="E33" s="11">
        <v>6500</v>
      </c>
      <c r="F33" s="11">
        <f>SUM(F31,F32)</f>
        <v>5958.36</v>
      </c>
      <c r="G33" s="29">
        <f t="shared" si="0"/>
        <v>91.66707692307692</v>
      </c>
    </row>
    <row r="34" spans="1:7" ht="24.75" customHeight="1">
      <c r="A34" s="14" t="s">
        <v>47</v>
      </c>
      <c r="B34" s="41"/>
      <c r="C34" s="41"/>
      <c r="D34" s="41"/>
      <c r="E34" s="41"/>
      <c r="F34" s="41">
        <v>0.45</v>
      </c>
      <c r="G34" s="28"/>
    </row>
    <row r="35" spans="1:7" ht="24.75" customHeight="1">
      <c r="A35" s="15" t="s">
        <v>30</v>
      </c>
      <c r="B35" s="13">
        <v>10</v>
      </c>
      <c r="C35" s="13">
        <v>10</v>
      </c>
      <c r="D35" s="13">
        <v>10</v>
      </c>
      <c r="E35" s="13">
        <v>10</v>
      </c>
      <c r="F35" s="13">
        <f>F34</f>
        <v>0.45</v>
      </c>
      <c r="G35" s="29">
        <f t="shared" si="0"/>
        <v>4.5</v>
      </c>
    </row>
    <row r="36" spans="1:7" ht="24.75" customHeight="1">
      <c r="A36" s="44" t="s">
        <v>48</v>
      </c>
      <c r="B36" s="33"/>
      <c r="C36" s="33"/>
      <c r="D36" s="24"/>
      <c r="E36" s="24"/>
      <c r="F36" s="45">
        <v>0</v>
      </c>
      <c r="G36" s="34"/>
    </row>
    <row r="37" spans="1:7" ht="31.5">
      <c r="A37" s="17" t="s">
        <v>44</v>
      </c>
      <c r="B37" s="11">
        <v>5000</v>
      </c>
      <c r="C37" s="11">
        <v>5000</v>
      </c>
      <c r="D37" s="11">
        <f>D36</f>
        <v>0</v>
      </c>
      <c r="E37" s="11">
        <f>E36</f>
        <v>0</v>
      </c>
      <c r="F37" s="11">
        <f>F36</f>
        <v>0</v>
      </c>
      <c r="G37" s="29"/>
    </row>
    <row r="38" spans="1:7" ht="24.75" customHeight="1">
      <c r="A38" s="32" t="s">
        <v>31</v>
      </c>
      <c r="B38" s="33"/>
      <c r="C38" s="33"/>
      <c r="D38" s="24"/>
      <c r="E38" s="24"/>
      <c r="F38" s="33">
        <v>26776.13</v>
      </c>
      <c r="G38" s="34"/>
    </row>
    <row r="39" spans="1:7" ht="24.75" customHeight="1">
      <c r="A39" s="44" t="s">
        <v>32</v>
      </c>
      <c r="B39" s="33"/>
      <c r="C39" s="33"/>
      <c r="D39" s="33"/>
      <c r="E39" s="33"/>
      <c r="F39" s="45">
        <v>0</v>
      </c>
      <c r="G39" s="34"/>
    </row>
    <row r="40" spans="1:7" ht="24.75" customHeight="1">
      <c r="A40" s="32" t="s">
        <v>66</v>
      </c>
      <c r="B40" s="33"/>
      <c r="C40" s="33"/>
      <c r="D40" s="24"/>
      <c r="E40" s="24"/>
      <c r="F40" s="33">
        <v>9550</v>
      </c>
      <c r="G40" s="34"/>
    </row>
    <row r="41" spans="1:7" ht="24.75" customHeight="1">
      <c r="A41" s="32" t="s">
        <v>67</v>
      </c>
      <c r="B41" s="33"/>
      <c r="C41" s="33"/>
      <c r="D41" s="33"/>
      <c r="E41" s="33"/>
      <c r="F41" s="33">
        <v>8180</v>
      </c>
      <c r="G41" s="34"/>
    </row>
    <row r="42" spans="1:7" ht="24.75" customHeight="1">
      <c r="A42" s="18" t="s">
        <v>33</v>
      </c>
      <c r="B42" s="11">
        <v>21000</v>
      </c>
      <c r="C42" s="11">
        <v>21000</v>
      </c>
      <c r="D42" s="11">
        <v>46000</v>
      </c>
      <c r="E42" s="11">
        <v>46000</v>
      </c>
      <c r="F42" s="11">
        <f>SUM(F38+F39+F40+F41)</f>
        <v>44506.130000000005</v>
      </c>
      <c r="G42" s="29">
        <f t="shared" si="0"/>
        <v>96.75245652173913</v>
      </c>
    </row>
    <row r="43" spans="1:7" ht="24.75" customHeight="1">
      <c r="A43" s="25" t="s">
        <v>34</v>
      </c>
      <c r="B43" s="11">
        <f>SUM(B9,B11,B14,B17,B21,B30,B33,B35,B42,B37)</f>
        <v>1672210</v>
      </c>
      <c r="C43" s="11">
        <f>SUM(C9,C11,C14,C17,C21,C30,C33,C35,C42,C37)</f>
        <v>1637210</v>
      </c>
      <c r="D43" s="11">
        <f>SUM(D9,D11,D14,D17,D21,D30,D33,D35,D42,D37)</f>
        <v>1437210</v>
      </c>
      <c r="E43" s="11">
        <f>SUM(E9,E11,E14,E17,E21,E30,E33,E35,E42,E37)</f>
        <v>1378635</v>
      </c>
      <c r="F43" s="11">
        <f>SUM(F9,F11,F14,F17,F21,F30,F33,F35,F42,F37)</f>
        <v>1330280.46</v>
      </c>
      <c r="G43" s="29">
        <f t="shared" si="0"/>
        <v>96.49257852876214</v>
      </c>
    </row>
    <row r="44" spans="1:7" ht="31.5">
      <c r="A44" s="8" t="s">
        <v>51</v>
      </c>
      <c r="B44" s="9"/>
      <c r="C44" s="9"/>
      <c r="D44" s="9"/>
      <c r="E44" s="9"/>
      <c r="F44" s="9"/>
      <c r="G44" s="28"/>
    </row>
    <row r="45" spans="1:7" ht="24.75" customHeight="1">
      <c r="A45" s="8" t="s">
        <v>74</v>
      </c>
      <c r="B45" s="9"/>
      <c r="C45" s="9"/>
      <c r="D45" s="9"/>
      <c r="E45" s="9"/>
      <c r="F45" s="9">
        <v>83567.01</v>
      </c>
      <c r="G45" s="28"/>
    </row>
    <row r="46" spans="1:7" ht="24.75" customHeight="1">
      <c r="A46" s="12" t="s">
        <v>15</v>
      </c>
      <c r="B46" s="13">
        <v>100000</v>
      </c>
      <c r="C46" s="13">
        <v>100000</v>
      </c>
      <c r="D46" s="13">
        <v>120000</v>
      </c>
      <c r="E46" s="13">
        <v>114000</v>
      </c>
      <c r="F46" s="13">
        <f>SUM(F45)</f>
        <v>83567.01</v>
      </c>
      <c r="G46" s="29">
        <f t="shared" si="0"/>
        <v>73.3043947368421</v>
      </c>
    </row>
    <row r="47" spans="1:7" ht="24.75" customHeight="1">
      <c r="A47" s="8" t="s">
        <v>53</v>
      </c>
      <c r="B47" s="9"/>
      <c r="C47" s="9"/>
      <c r="D47" s="9"/>
      <c r="E47" s="9"/>
      <c r="F47" s="9">
        <v>26475</v>
      </c>
      <c r="G47" s="28"/>
    </row>
    <row r="48" spans="1:7" ht="24.75" customHeight="1">
      <c r="A48" s="8" t="s">
        <v>54</v>
      </c>
      <c r="B48" s="9"/>
      <c r="C48" s="9"/>
      <c r="D48" s="24"/>
      <c r="E48" s="24"/>
      <c r="F48" s="9">
        <v>3000</v>
      </c>
      <c r="G48" s="28"/>
    </row>
    <row r="49" spans="1:7" ht="24.75" customHeight="1">
      <c r="A49" s="8" t="s">
        <v>55</v>
      </c>
      <c r="B49" s="9"/>
      <c r="C49" s="9"/>
      <c r="D49" s="24"/>
      <c r="E49" s="24"/>
      <c r="F49" s="9">
        <v>39565</v>
      </c>
      <c r="G49" s="28"/>
    </row>
    <row r="50" spans="1:7" ht="24.75" customHeight="1">
      <c r="A50" s="8" t="s">
        <v>24</v>
      </c>
      <c r="B50" s="9"/>
      <c r="C50" s="9"/>
      <c r="D50" s="9"/>
      <c r="E50" s="9"/>
      <c r="F50" s="9">
        <v>27550</v>
      </c>
      <c r="G50" s="28"/>
    </row>
    <row r="51" spans="1:7" ht="24.75" customHeight="1">
      <c r="A51" s="15" t="s">
        <v>25</v>
      </c>
      <c r="B51" s="11">
        <v>190000</v>
      </c>
      <c r="C51" s="11">
        <v>190000</v>
      </c>
      <c r="D51" s="11">
        <v>135000</v>
      </c>
      <c r="E51" s="11">
        <v>128500</v>
      </c>
      <c r="F51" s="11">
        <f>SUM(,F47,F48,F49,F50)</f>
        <v>96590</v>
      </c>
      <c r="G51" s="29">
        <f t="shared" si="0"/>
        <v>75.16731517509727</v>
      </c>
    </row>
    <row r="52" spans="1:7" ht="24.75" customHeight="1">
      <c r="A52" s="46" t="s">
        <v>36</v>
      </c>
      <c r="B52" s="19"/>
      <c r="C52" s="19"/>
      <c r="D52" s="47"/>
      <c r="E52" s="47"/>
      <c r="F52" s="19">
        <v>0</v>
      </c>
      <c r="G52" s="48"/>
    </row>
    <row r="53" spans="1:7" ht="24.75" customHeight="1">
      <c r="A53" s="20" t="s">
        <v>37</v>
      </c>
      <c r="B53" s="21">
        <v>5000</v>
      </c>
      <c r="C53" s="21">
        <v>5000</v>
      </c>
      <c r="D53" s="21">
        <v>1000</v>
      </c>
      <c r="E53" s="21">
        <v>1000</v>
      </c>
      <c r="F53" s="21">
        <f>SUM(F52)</f>
        <v>0</v>
      </c>
      <c r="G53" s="22">
        <f t="shared" si="0"/>
        <v>0</v>
      </c>
    </row>
    <row r="54" spans="1:7" ht="31.5">
      <c r="A54" s="23" t="s">
        <v>38</v>
      </c>
      <c r="B54" s="9"/>
      <c r="C54" s="9"/>
      <c r="D54" s="24"/>
      <c r="E54" s="24"/>
      <c r="F54" s="9">
        <v>0</v>
      </c>
      <c r="G54" s="28"/>
    </row>
    <row r="55" spans="1:7" ht="24.75" customHeight="1">
      <c r="A55" s="8" t="s">
        <v>26</v>
      </c>
      <c r="B55" s="9"/>
      <c r="C55" s="9"/>
      <c r="D55" s="24"/>
      <c r="E55" s="24"/>
      <c r="F55" s="9">
        <v>3739</v>
      </c>
      <c r="G55" s="28"/>
    </row>
    <row r="56" spans="1:7" ht="24.75" customHeight="1">
      <c r="A56" s="8" t="s">
        <v>27</v>
      </c>
      <c r="B56" s="9"/>
      <c r="C56" s="9"/>
      <c r="D56" s="24"/>
      <c r="E56" s="24"/>
      <c r="F56" s="9">
        <v>200</v>
      </c>
      <c r="G56" s="28"/>
    </row>
    <row r="57" spans="1:7" ht="24.75" customHeight="1">
      <c r="A57" s="15" t="s">
        <v>28</v>
      </c>
      <c r="B57" s="13">
        <v>17000</v>
      </c>
      <c r="C57" s="13">
        <v>17000</v>
      </c>
      <c r="D57" s="13">
        <v>11500</v>
      </c>
      <c r="E57" s="13">
        <v>11500</v>
      </c>
      <c r="F57" s="13">
        <f>SUM(F54,F55,F56)</f>
        <v>3939</v>
      </c>
      <c r="G57" s="29">
        <f t="shared" si="0"/>
        <v>34.25217391304348</v>
      </c>
    </row>
    <row r="58" spans="1:7" ht="24.75" customHeight="1">
      <c r="A58" s="23" t="s">
        <v>29</v>
      </c>
      <c r="B58" s="9"/>
      <c r="C58" s="9"/>
      <c r="D58" s="9"/>
      <c r="E58" s="9"/>
      <c r="F58" s="9">
        <v>753.37</v>
      </c>
      <c r="G58" s="28"/>
    </row>
    <row r="59" spans="1:7" ht="31.5">
      <c r="A59" s="8" t="s">
        <v>68</v>
      </c>
      <c r="B59" s="9"/>
      <c r="C59" s="9"/>
      <c r="D59" s="9"/>
      <c r="E59" s="9"/>
      <c r="F59" s="9">
        <v>23.43</v>
      </c>
      <c r="G59" s="28"/>
    </row>
    <row r="60" spans="1:7" ht="24.75" customHeight="1">
      <c r="A60" s="8" t="s">
        <v>47</v>
      </c>
      <c r="B60" s="9"/>
      <c r="C60" s="9"/>
      <c r="D60" s="9"/>
      <c r="E60" s="9"/>
      <c r="F60" s="9">
        <v>0</v>
      </c>
      <c r="G60" s="28"/>
    </row>
    <row r="61" spans="1:7" ht="24.75" customHeight="1">
      <c r="A61" s="15" t="s">
        <v>30</v>
      </c>
      <c r="B61" s="13">
        <v>1200</v>
      </c>
      <c r="C61" s="13">
        <v>1200</v>
      </c>
      <c r="D61" s="13">
        <v>1200</v>
      </c>
      <c r="E61" s="13">
        <v>1200</v>
      </c>
      <c r="F61" s="13">
        <f>SUM(F58+F59+F60)</f>
        <v>776.8</v>
      </c>
      <c r="G61" s="29">
        <f t="shared" si="0"/>
        <v>64.73333333333333</v>
      </c>
    </row>
    <row r="62" spans="1:7" ht="24.75" customHeight="1">
      <c r="A62" s="25" t="s">
        <v>39</v>
      </c>
      <c r="B62" s="11">
        <f>SUM(B46,B51,B57,B53,B61)</f>
        <v>313200</v>
      </c>
      <c r="C62" s="11">
        <f>SUM(C46,C51,C57,C53,C61)</f>
        <v>313200</v>
      </c>
      <c r="D62" s="11">
        <f>SUM(D46,D51,D57,D53,D61)</f>
        <v>268700</v>
      </c>
      <c r="E62" s="11">
        <f>SUM(E46,E51,E57,E53,E61)</f>
        <v>256200</v>
      </c>
      <c r="F62" s="11">
        <f>SUM(F46,F51,F57,F53,F61)</f>
        <v>184872.81</v>
      </c>
      <c r="G62" s="29">
        <f t="shared" si="0"/>
        <v>72.15956674473067</v>
      </c>
    </row>
    <row r="63" spans="1:7" ht="31.5">
      <c r="A63" s="8" t="s">
        <v>75</v>
      </c>
      <c r="B63" s="9"/>
      <c r="C63" s="9"/>
      <c r="D63" s="9"/>
      <c r="E63" s="9"/>
      <c r="F63" s="9"/>
      <c r="G63" s="28"/>
    </row>
    <row r="64" spans="1:7" ht="24.75" customHeight="1">
      <c r="A64" s="8" t="s">
        <v>74</v>
      </c>
      <c r="B64" s="9"/>
      <c r="C64" s="9"/>
      <c r="D64" s="9"/>
      <c r="E64" s="9"/>
      <c r="F64" s="9">
        <v>12590.55</v>
      </c>
      <c r="G64" s="28"/>
    </row>
    <row r="65" spans="1:7" ht="24.75" customHeight="1">
      <c r="A65" s="25" t="s">
        <v>39</v>
      </c>
      <c r="B65" s="11">
        <f>SUM(B49,B54,B60,B56,B64)</f>
        <v>0</v>
      </c>
      <c r="C65" s="11">
        <f>SUM(C49,C54,C60,C56,C64)</f>
        <v>0</v>
      </c>
      <c r="D65" s="11">
        <v>11000</v>
      </c>
      <c r="E65" s="11">
        <v>11000</v>
      </c>
      <c r="F65" s="11">
        <f>SUM(F64)</f>
        <v>12590.55</v>
      </c>
      <c r="G65" s="29">
        <f t="shared" si="0"/>
        <v>114.45954545454543</v>
      </c>
    </row>
    <row r="66" spans="1:7" ht="24.75" customHeight="1">
      <c r="A66" s="40" t="s">
        <v>50</v>
      </c>
      <c r="B66" s="24"/>
      <c r="C66" s="24"/>
      <c r="D66" s="24"/>
      <c r="E66" s="24"/>
      <c r="F66" s="24"/>
      <c r="G66" s="30"/>
    </row>
    <row r="67" spans="1:7" ht="24.75" customHeight="1">
      <c r="A67" s="8" t="s">
        <v>21</v>
      </c>
      <c r="B67" s="24"/>
      <c r="C67" s="24"/>
      <c r="D67" s="24"/>
      <c r="E67" s="24"/>
      <c r="F67" s="9">
        <v>0</v>
      </c>
      <c r="G67" s="28"/>
    </row>
    <row r="68" spans="1:7" ht="24.75" customHeight="1">
      <c r="A68" s="15" t="s">
        <v>25</v>
      </c>
      <c r="B68" s="11">
        <v>5000</v>
      </c>
      <c r="C68" s="11">
        <v>5000</v>
      </c>
      <c r="D68" s="11">
        <f>SUM(D67)</f>
        <v>0</v>
      </c>
      <c r="E68" s="11">
        <f>SUM(E67)</f>
        <v>0</v>
      </c>
      <c r="F68" s="11">
        <f>SUM(F67)</f>
        <v>0</v>
      </c>
      <c r="G68" s="29"/>
    </row>
    <row r="69" spans="1:7" ht="24.75" customHeight="1">
      <c r="A69" s="8" t="s">
        <v>57</v>
      </c>
      <c r="B69" s="24"/>
      <c r="C69" s="24"/>
      <c r="D69" s="24"/>
      <c r="E69" s="24"/>
      <c r="F69" s="9">
        <v>0</v>
      </c>
      <c r="G69" s="28"/>
    </row>
    <row r="70" spans="1:7" ht="24.75" customHeight="1">
      <c r="A70" s="15" t="s">
        <v>58</v>
      </c>
      <c r="B70" s="11">
        <v>5000</v>
      </c>
      <c r="C70" s="11">
        <v>5000</v>
      </c>
      <c r="D70" s="11">
        <f>SUM(D69)</f>
        <v>0</v>
      </c>
      <c r="E70" s="11">
        <f>SUM(E69)</f>
        <v>0</v>
      </c>
      <c r="F70" s="11">
        <f>SUM(F69)</f>
        <v>0</v>
      </c>
      <c r="G70" s="29"/>
    </row>
    <row r="71" spans="1:7" ht="24.75" customHeight="1">
      <c r="A71" s="25" t="s">
        <v>40</v>
      </c>
      <c r="B71" s="11">
        <f>SUM(B68,B70)</f>
        <v>10000</v>
      </c>
      <c r="C71" s="11">
        <f>SUM(C68,C70)</f>
        <v>10000</v>
      </c>
      <c r="D71" s="11">
        <f>SUM(D68,D70)</f>
        <v>0</v>
      </c>
      <c r="E71" s="11">
        <f>SUM(E68,E70)</f>
        <v>0</v>
      </c>
      <c r="F71" s="11">
        <f>SUM(F68,F70)</f>
        <v>0</v>
      </c>
      <c r="G71" s="29"/>
    </row>
    <row r="72" spans="1:7" ht="24.75" customHeight="1">
      <c r="A72" s="8" t="s">
        <v>73</v>
      </c>
      <c r="B72" s="9"/>
      <c r="C72" s="9"/>
      <c r="D72" s="9"/>
      <c r="E72" s="9"/>
      <c r="F72" s="9"/>
      <c r="G72" s="28"/>
    </row>
    <row r="73" spans="1:7" ht="24.75" customHeight="1">
      <c r="A73" s="8" t="s">
        <v>35</v>
      </c>
      <c r="B73" s="9"/>
      <c r="C73" s="9"/>
      <c r="D73" s="24"/>
      <c r="E73" s="24"/>
      <c r="F73" s="9">
        <v>22839.22</v>
      </c>
      <c r="G73" s="28"/>
    </row>
    <row r="74" spans="1:7" ht="24.75" customHeight="1">
      <c r="A74" s="12" t="s">
        <v>15</v>
      </c>
      <c r="B74" s="13">
        <v>20000</v>
      </c>
      <c r="C74" s="13">
        <v>20000</v>
      </c>
      <c r="D74" s="13">
        <v>23000</v>
      </c>
      <c r="E74" s="13">
        <v>23000</v>
      </c>
      <c r="F74" s="13">
        <f>SUM(F73)</f>
        <v>22839.22</v>
      </c>
      <c r="G74" s="29">
        <f aca="true" t="shared" si="1" ref="G74:G95">F74/E74*100</f>
        <v>99.30095652173914</v>
      </c>
    </row>
    <row r="75" spans="1:7" ht="24.75" customHeight="1">
      <c r="A75" s="8" t="s">
        <v>53</v>
      </c>
      <c r="B75" s="9"/>
      <c r="C75" s="9"/>
      <c r="D75" s="24"/>
      <c r="E75" s="24"/>
      <c r="F75" s="9">
        <v>0</v>
      </c>
      <c r="G75" s="28"/>
    </row>
    <row r="76" spans="1:7" ht="24.75" customHeight="1">
      <c r="A76" s="8" t="s">
        <v>54</v>
      </c>
      <c r="B76" s="9"/>
      <c r="C76" s="9"/>
      <c r="D76" s="24"/>
      <c r="E76" s="24"/>
      <c r="F76" s="9">
        <v>0</v>
      </c>
      <c r="G76" s="28"/>
    </row>
    <row r="77" spans="1:7" ht="24.75" customHeight="1">
      <c r="A77" s="8" t="s">
        <v>55</v>
      </c>
      <c r="B77" s="9"/>
      <c r="C77" s="9"/>
      <c r="D77" s="24"/>
      <c r="E77" s="24"/>
      <c r="F77" s="9">
        <v>0</v>
      </c>
      <c r="G77" s="28"/>
    </row>
    <row r="78" spans="1:7" ht="24.75" customHeight="1">
      <c r="A78" s="8" t="s">
        <v>24</v>
      </c>
      <c r="B78" s="9"/>
      <c r="C78" s="9"/>
      <c r="D78" s="24"/>
      <c r="E78" s="24"/>
      <c r="F78" s="9">
        <v>0</v>
      </c>
      <c r="G78" s="28"/>
    </row>
    <row r="79" spans="1:7" ht="24.75" customHeight="1">
      <c r="A79" s="15" t="s">
        <v>25</v>
      </c>
      <c r="B79" s="11">
        <v>40000</v>
      </c>
      <c r="C79" s="11">
        <v>40000</v>
      </c>
      <c r="D79" s="11">
        <v>10000</v>
      </c>
      <c r="E79" s="11">
        <v>10000</v>
      </c>
      <c r="F79" s="11">
        <f>SUM(,F75,F76,F77,F78)</f>
        <v>0</v>
      </c>
      <c r="G79" s="29">
        <f t="shared" si="1"/>
        <v>0</v>
      </c>
    </row>
    <row r="80" spans="1:7" ht="24.75" customHeight="1">
      <c r="A80" s="8" t="s">
        <v>26</v>
      </c>
      <c r="B80" s="9"/>
      <c r="C80" s="9"/>
      <c r="D80" s="24"/>
      <c r="E80" s="24"/>
      <c r="F80" s="9">
        <v>0</v>
      </c>
      <c r="G80" s="28"/>
    </row>
    <row r="81" spans="1:7" ht="24.75" customHeight="1">
      <c r="A81" s="10" t="s">
        <v>28</v>
      </c>
      <c r="B81" s="13">
        <v>10000</v>
      </c>
      <c r="C81" s="13">
        <v>10000</v>
      </c>
      <c r="D81" s="13">
        <f>D80</f>
        <v>0</v>
      </c>
      <c r="E81" s="13">
        <f>E80</f>
        <v>0</v>
      </c>
      <c r="F81" s="13">
        <f>F80</f>
        <v>0</v>
      </c>
      <c r="G81" s="29"/>
    </row>
    <row r="82" spans="1:7" ht="24.75" customHeight="1">
      <c r="A82" s="8" t="s">
        <v>29</v>
      </c>
      <c r="B82" s="9"/>
      <c r="C82" s="9"/>
      <c r="D82" s="9"/>
      <c r="E82" s="9"/>
      <c r="F82" s="9">
        <v>122.64</v>
      </c>
      <c r="G82" s="28"/>
    </row>
    <row r="83" spans="1:7" ht="31.5">
      <c r="A83" s="8" t="s">
        <v>68</v>
      </c>
      <c r="B83" s="9"/>
      <c r="C83" s="9"/>
      <c r="D83" s="9"/>
      <c r="E83" s="9"/>
      <c r="F83" s="9">
        <v>0</v>
      </c>
      <c r="G83" s="28"/>
    </row>
    <row r="84" spans="1:7" ht="24.75" customHeight="1">
      <c r="A84" s="8" t="s">
        <v>47</v>
      </c>
      <c r="B84" s="9"/>
      <c r="C84" s="9"/>
      <c r="D84" s="9"/>
      <c r="E84" s="9"/>
      <c r="F84" s="9">
        <v>0</v>
      </c>
      <c r="G84" s="28"/>
    </row>
    <row r="85" spans="1:7" ht="24.75" customHeight="1">
      <c r="A85" s="15" t="s">
        <v>30</v>
      </c>
      <c r="B85" s="11">
        <v>700</v>
      </c>
      <c r="C85" s="11">
        <v>700</v>
      </c>
      <c r="D85" s="11">
        <v>700</v>
      </c>
      <c r="E85" s="11">
        <v>700</v>
      </c>
      <c r="F85" s="11">
        <f>SUM(F82,F83,F84)</f>
        <v>122.64</v>
      </c>
      <c r="G85" s="29">
        <f t="shared" si="1"/>
        <v>17.52</v>
      </c>
    </row>
    <row r="86" spans="1:7" ht="24.75" customHeight="1">
      <c r="A86" s="25" t="s">
        <v>59</v>
      </c>
      <c r="B86" s="11">
        <f>SUM(B74,B79,B81,B85)</f>
        <v>70700</v>
      </c>
      <c r="C86" s="11">
        <f>SUM(C74,C79,C81,C85)</f>
        <v>70700</v>
      </c>
      <c r="D86" s="11">
        <f>SUM(D74,D79,D81,D85)</f>
        <v>33700</v>
      </c>
      <c r="E86" s="11">
        <f>SUM(E74,E79,E81,E85)</f>
        <v>33700</v>
      </c>
      <c r="F86" s="11">
        <f>SUM(F74,F79,F81,F85)</f>
        <v>22961.86</v>
      </c>
      <c r="G86" s="29">
        <f t="shared" si="1"/>
        <v>68.13608308605342</v>
      </c>
    </row>
    <row r="87" spans="1:7" ht="24.75" customHeight="1">
      <c r="A87" s="8" t="s">
        <v>60</v>
      </c>
      <c r="B87" s="9"/>
      <c r="C87" s="9"/>
      <c r="D87" s="9"/>
      <c r="E87" s="9"/>
      <c r="F87" s="9"/>
      <c r="G87" s="28"/>
    </row>
    <row r="88" spans="1:7" ht="24.75" customHeight="1">
      <c r="A88" s="8" t="s">
        <v>41</v>
      </c>
      <c r="B88" s="9"/>
      <c r="C88" s="9"/>
      <c r="D88" s="9"/>
      <c r="E88" s="9"/>
      <c r="F88" s="9">
        <v>34470.01</v>
      </c>
      <c r="G88" s="28"/>
    </row>
    <row r="89" spans="1:7" ht="24.75" customHeight="1">
      <c r="A89" s="18" t="s">
        <v>61</v>
      </c>
      <c r="B89" s="13">
        <v>15000</v>
      </c>
      <c r="C89" s="13">
        <v>50000</v>
      </c>
      <c r="D89" s="13">
        <v>50000</v>
      </c>
      <c r="E89" s="13">
        <v>50000</v>
      </c>
      <c r="F89" s="13">
        <f>SUM(F88)</f>
        <v>34470.01</v>
      </c>
      <c r="G89" s="29">
        <f t="shared" si="1"/>
        <v>68.94002</v>
      </c>
    </row>
    <row r="90" spans="1:7" ht="24.75" customHeight="1">
      <c r="A90" s="8" t="s">
        <v>31</v>
      </c>
      <c r="B90" s="9"/>
      <c r="C90" s="9"/>
      <c r="D90" s="9"/>
      <c r="E90" s="9"/>
      <c r="F90" s="9">
        <v>14514.24</v>
      </c>
      <c r="G90" s="28"/>
    </row>
    <row r="91" spans="1:7" ht="24.75" customHeight="1">
      <c r="A91" s="18" t="s">
        <v>33</v>
      </c>
      <c r="B91" s="11">
        <v>16000</v>
      </c>
      <c r="C91" s="11">
        <v>16000</v>
      </c>
      <c r="D91" s="11">
        <v>16000</v>
      </c>
      <c r="E91" s="11">
        <v>16000</v>
      </c>
      <c r="F91" s="11">
        <f>SUM(F90)</f>
        <v>14514.24</v>
      </c>
      <c r="G91" s="29">
        <f t="shared" si="1"/>
        <v>90.714</v>
      </c>
    </row>
    <row r="92" spans="1:7" ht="24.75" customHeight="1">
      <c r="A92" s="8" t="s">
        <v>42</v>
      </c>
      <c r="B92" s="9"/>
      <c r="C92" s="9"/>
      <c r="D92" s="24"/>
      <c r="E92" s="24"/>
      <c r="F92" s="9">
        <v>0</v>
      </c>
      <c r="G92" s="28"/>
    </row>
    <row r="93" spans="1:7" ht="24.75" customHeight="1">
      <c r="A93" s="18" t="s">
        <v>62</v>
      </c>
      <c r="B93" s="11">
        <v>3000</v>
      </c>
      <c r="C93" s="11">
        <v>3000</v>
      </c>
      <c r="D93" s="11">
        <f>SUM(D92)</f>
        <v>0</v>
      </c>
      <c r="E93" s="11">
        <f>SUM(E92)</f>
        <v>0</v>
      </c>
      <c r="F93" s="11">
        <f>SUM(F92)</f>
        <v>0</v>
      </c>
      <c r="G93" s="29"/>
    </row>
    <row r="94" spans="1:7" ht="24.75" customHeight="1">
      <c r="A94" s="25" t="s">
        <v>63</v>
      </c>
      <c r="B94" s="11">
        <f>SUM(B89,B91,B93)</f>
        <v>34000</v>
      </c>
      <c r="C94" s="11">
        <f>SUM(C89,C91,C93)</f>
        <v>69000</v>
      </c>
      <c r="D94" s="11">
        <f>SUM(D89,D91,D93)</f>
        <v>66000</v>
      </c>
      <c r="E94" s="11">
        <f>SUM(E89,E91,E93)</f>
        <v>66000</v>
      </c>
      <c r="F94" s="11">
        <f>SUM(F89,F91,F93)</f>
        <v>48984.25</v>
      </c>
      <c r="G94" s="29">
        <f t="shared" si="1"/>
        <v>74.2185606060606</v>
      </c>
    </row>
    <row r="95" spans="1:7" ht="24.75" customHeight="1">
      <c r="A95" s="25" t="s">
        <v>64</v>
      </c>
      <c r="B95" s="11">
        <f>SUM(B94,B71,B65,B62,B43,B86)</f>
        <v>2100110</v>
      </c>
      <c r="C95" s="11">
        <f>SUM(C94,C71,C65,C62,C43,C86)</f>
        <v>2100110</v>
      </c>
      <c r="D95" s="11">
        <f>SUM(D94,D71,D65,D62,D43,D86)</f>
        <v>1816610</v>
      </c>
      <c r="E95" s="11">
        <f>SUM(E94,E71,E65,E62,E43,E86)</f>
        <v>1745535</v>
      </c>
      <c r="F95" s="11">
        <f>SUM(F94,F71,F65,F62,F43,F86)</f>
        <v>1599689.93</v>
      </c>
      <c r="G95" s="29">
        <f t="shared" si="1"/>
        <v>91.6446779927071</v>
      </c>
    </row>
    <row r="96" ht="15">
      <c r="G96" s="31"/>
    </row>
  </sheetData>
  <sheetProtection/>
  <mergeCells count="2">
    <mergeCell ref="A1:G1"/>
    <mergeCell ref="A2:G2"/>
  </mergeCells>
  <printOptions horizont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Nataša Vukičević</dc:creator>
  <cp:keywords/>
  <dc:description/>
  <cp:lastModifiedBy>Kristina Horvatić</cp:lastModifiedBy>
  <cp:lastPrinted>2020-02-05T10:59:23Z</cp:lastPrinted>
  <dcterms:created xsi:type="dcterms:W3CDTF">2016-01-12T08:54:36Z</dcterms:created>
  <dcterms:modified xsi:type="dcterms:W3CDTF">2020-02-05T10:59:27Z</dcterms:modified>
  <cp:category/>
  <cp:version/>
  <cp:contentType/>
  <cp:contentStatus/>
</cp:coreProperties>
</file>